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7545" windowHeight="4575" firstSheet="1" activeTab="4"/>
  </bookViews>
  <sheets>
    <sheet name="Schengen_Dublin" sheetId="1" r:id="rId1"/>
    <sheet name="Diagramm JA_NEIN" sheetId="2" r:id="rId2"/>
    <sheet name="JA_NEIN SCH_D" sheetId="3" r:id="rId3"/>
    <sheet name="Partnerschaftsgesetz" sheetId="4" r:id="rId4"/>
    <sheet name="Diagramm B_U" sheetId="5" r:id="rId5"/>
    <sheet name="Brief_Urne" sheetId="6" r:id="rId6"/>
  </sheets>
  <definedNames/>
  <calcPr fullCalcOnLoad="1"/>
</workbook>
</file>

<file path=xl/sharedStrings.xml><?xml version="1.0" encoding="utf-8"?>
<sst xmlns="http://schemas.openxmlformats.org/spreadsheetml/2006/main" count="103" uniqueCount="36">
  <si>
    <t>Stimmbe-</t>
  </si>
  <si>
    <t>Eingelangte</t>
  </si>
  <si>
    <t>Ausser Betracht</t>
  </si>
  <si>
    <t>In Betracht</t>
  </si>
  <si>
    <t>JA-</t>
  </si>
  <si>
    <t>NEIN-</t>
  </si>
  <si>
    <t>rechtigte</t>
  </si>
  <si>
    <t>Stimmzettel</t>
  </si>
  <si>
    <t>fallende Stimmzettel</t>
  </si>
  <si>
    <t xml:space="preserve">fallende </t>
  </si>
  <si>
    <t>Stimmen</t>
  </si>
  <si>
    <t>teiligung</t>
  </si>
  <si>
    <t>in %</t>
  </si>
  <si>
    <t>leer</t>
  </si>
  <si>
    <t>ungültig</t>
  </si>
  <si>
    <t>Beckenried</t>
  </si>
  <si>
    <t>Buochs</t>
  </si>
  <si>
    <t>Dallenwil</t>
  </si>
  <si>
    <t>Emmetten</t>
  </si>
  <si>
    <t>Ennetbürgen</t>
  </si>
  <si>
    <t>Ennetmoos</t>
  </si>
  <si>
    <t>Hergiswil</t>
  </si>
  <si>
    <t>Oberdorf</t>
  </si>
  <si>
    <t>Stans</t>
  </si>
  <si>
    <t>Stansstad</t>
  </si>
  <si>
    <t>Wolfenschiessen</t>
  </si>
  <si>
    <t>TOTAL</t>
  </si>
  <si>
    <r>
      <t>IN PROZENT</t>
    </r>
    <r>
      <rPr>
        <sz val="12"/>
        <rFont val="Arial"/>
        <family val="2"/>
      </rPr>
      <t>:</t>
    </r>
  </si>
  <si>
    <t>Bundesbeschluss über die Genehmigung und die Umsetzung der bilateralen Abkommen zwischen der Schweiz</t>
  </si>
  <si>
    <t>und der EU über die Assoziierung an Schengen und Dublin</t>
  </si>
  <si>
    <t>EIDGENÖSSISCHE VOLKSABSTIMMUNG VOM  5. JUNI 2005</t>
  </si>
  <si>
    <t>Bundesgesetz über die eingetragene Partnerschaft gleichgeschlechtlicher Paare (Partnerschaftsgesetz, PartG)</t>
  </si>
  <si>
    <t>Brief</t>
  </si>
  <si>
    <t>Urne</t>
  </si>
  <si>
    <t>Partnerschaftsgesetz, PartG</t>
  </si>
  <si>
    <t>Schengen/Dublin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</si>
</sst>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d/\ mmmm\ yyyy"/>
    <numFmt numFmtId="171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0" fontId="2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1" fillId="0" borderId="8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2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Anteil Ja/Nein-Stimmen zu Schengen-Dublin vom 5. Juni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175"/>
          <c:w val="0.857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'JA_NEIN SCH_D'!$G$6:$G$10</c:f>
              <c:strCache>
                <c:ptCount val="1"/>
                <c:pt idx="0">
                  <c:v>JA- Stimmen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'JA_NEIN SCH_D'!$F$11:$F$24</c:f>
              <c:strCache>
                <c:ptCount val="14"/>
                <c:pt idx="0">
                  <c:v>Beckenried</c:v>
                </c:pt>
                <c:pt idx="1">
                  <c:v>Buochs</c:v>
                </c:pt>
                <c:pt idx="2">
                  <c:v>Dallenwil</c:v>
                </c:pt>
                <c:pt idx="3">
                  <c:v>Emmetten</c:v>
                </c:pt>
                <c:pt idx="4">
                  <c:v>Ennetbürgen</c:v>
                </c:pt>
                <c:pt idx="5">
                  <c:v>Ennetmoos</c:v>
                </c:pt>
                <c:pt idx="6">
                  <c:v>Hergiswil</c:v>
                </c:pt>
                <c:pt idx="7">
                  <c:v>Oberdorf</c:v>
                </c:pt>
                <c:pt idx="8">
                  <c:v>Stans</c:v>
                </c:pt>
                <c:pt idx="9">
                  <c:v>Stansstad</c:v>
                </c:pt>
                <c:pt idx="10">
                  <c:v>Wolfenschiessen</c:v>
                </c:pt>
                <c:pt idx="12">
                  <c:v>TOTAL</c:v>
                </c:pt>
              </c:strCache>
            </c:strRef>
          </c:cat>
          <c:val>
            <c:numRef>
              <c:f>'JA_NEIN SCH_D'!$G$11:$G$24</c:f>
              <c:numCache>
                <c:ptCount val="14"/>
                <c:pt idx="0">
                  <c:v>496</c:v>
                </c:pt>
                <c:pt idx="1">
                  <c:v>971</c:v>
                </c:pt>
                <c:pt idx="2">
                  <c:v>234</c:v>
                </c:pt>
                <c:pt idx="3">
                  <c:v>161</c:v>
                </c:pt>
                <c:pt idx="4">
                  <c:v>822</c:v>
                </c:pt>
                <c:pt idx="5">
                  <c:v>287</c:v>
                </c:pt>
                <c:pt idx="6">
                  <c:v>1081</c:v>
                </c:pt>
                <c:pt idx="7">
                  <c:v>469</c:v>
                </c:pt>
                <c:pt idx="8">
                  <c:v>1663</c:v>
                </c:pt>
                <c:pt idx="9">
                  <c:v>934</c:v>
                </c:pt>
                <c:pt idx="10">
                  <c:v>214</c:v>
                </c:pt>
                <c:pt idx="12">
                  <c:v>7332</c:v>
                </c:pt>
                <c:pt idx="13">
                  <c:v>42.69</c:v>
                </c:pt>
              </c:numCache>
            </c:numRef>
          </c:val>
        </c:ser>
        <c:ser>
          <c:idx val="1"/>
          <c:order val="1"/>
          <c:tx>
            <c:strRef>
              <c:f>'JA_NEIN SCH_D'!$H$6:$H$10</c:f>
              <c:strCache>
                <c:ptCount val="1"/>
                <c:pt idx="0">
                  <c:v>NEIN- Stimmen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'JA_NEIN SCH_D'!$F$11:$F$24</c:f>
              <c:strCache>
                <c:ptCount val="14"/>
                <c:pt idx="0">
                  <c:v>Beckenried</c:v>
                </c:pt>
                <c:pt idx="1">
                  <c:v>Buochs</c:v>
                </c:pt>
                <c:pt idx="2">
                  <c:v>Dallenwil</c:v>
                </c:pt>
                <c:pt idx="3">
                  <c:v>Emmetten</c:v>
                </c:pt>
                <c:pt idx="4">
                  <c:v>Ennetbürgen</c:v>
                </c:pt>
                <c:pt idx="5">
                  <c:v>Ennetmoos</c:v>
                </c:pt>
                <c:pt idx="6">
                  <c:v>Hergiswil</c:v>
                </c:pt>
                <c:pt idx="7">
                  <c:v>Oberdorf</c:v>
                </c:pt>
                <c:pt idx="8">
                  <c:v>Stans</c:v>
                </c:pt>
                <c:pt idx="9">
                  <c:v>Stansstad</c:v>
                </c:pt>
                <c:pt idx="10">
                  <c:v>Wolfenschiessen</c:v>
                </c:pt>
                <c:pt idx="12">
                  <c:v>TOTAL</c:v>
                </c:pt>
              </c:strCache>
            </c:strRef>
          </c:cat>
          <c:val>
            <c:numRef>
              <c:f>'JA_NEIN SCH_D'!$H$11:$H$24</c:f>
              <c:numCache>
                <c:ptCount val="14"/>
                <c:pt idx="0">
                  <c:v>828</c:v>
                </c:pt>
                <c:pt idx="1">
                  <c:v>1229</c:v>
                </c:pt>
                <c:pt idx="2">
                  <c:v>560</c:v>
                </c:pt>
                <c:pt idx="3">
                  <c:v>312</c:v>
                </c:pt>
                <c:pt idx="4">
                  <c:v>1109</c:v>
                </c:pt>
                <c:pt idx="5">
                  <c:v>520</c:v>
                </c:pt>
                <c:pt idx="6">
                  <c:v>1263</c:v>
                </c:pt>
                <c:pt idx="7">
                  <c:v>823</c:v>
                </c:pt>
                <c:pt idx="8">
                  <c:v>1537</c:v>
                </c:pt>
                <c:pt idx="9">
                  <c:v>1051</c:v>
                </c:pt>
                <c:pt idx="10">
                  <c:v>612</c:v>
                </c:pt>
                <c:pt idx="12">
                  <c:v>8307</c:v>
                </c:pt>
                <c:pt idx="13">
                  <c:v>57.31</c:v>
                </c:pt>
              </c:numCache>
            </c:numRef>
          </c:val>
        </c:ser>
        <c:ser>
          <c:idx val="2"/>
          <c:order val="2"/>
          <c:tx>
            <c:strRef>
              <c:f>'JA_NEIN SCH_D'!$I$6:$I$10</c:f>
              <c:strCache>
                <c:ptCount val="1"/>
                <c:pt idx="0">
                  <c:v>NEIN- Stimmen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'JA_NEIN SCH_D'!$F$11:$F$24</c:f>
              <c:strCache>
                <c:ptCount val="14"/>
                <c:pt idx="0">
                  <c:v>Beckenried</c:v>
                </c:pt>
                <c:pt idx="1">
                  <c:v>Buochs</c:v>
                </c:pt>
                <c:pt idx="2">
                  <c:v>Dallenwil</c:v>
                </c:pt>
                <c:pt idx="3">
                  <c:v>Emmetten</c:v>
                </c:pt>
                <c:pt idx="4">
                  <c:v>Ennetbürgen</c:v>
                </c:pt>
                <c:pt idx="5">
                  <c:v>Ennetmoos</c:v>
                </c:pt>
                <c:pt idx="6">
                  <c:v>Hergiswil</c:v>
                </c:pt>
                <c:pt idx="7">
                  <c:v>Oberdorf</c:v>
                </c:pt>
                <c:pt idx="8">
                  <c:v>Stans</c:v>
                </c:pt>
                <c:pt idx="9">
                  <c:v>Stansstad</c:v>
                </c:pt>
                <c:pt idx="10">
                  <c:v>Wolfenschiessen</c:v>
                </c:pt>
                <c:pt idx="12">
                  <c:v>TOTAL</c:v>
                </c:pt>
              </c:strCache>
            </c:strRef>
          </c:cat>
          <c:val>
            <c:numRef>
              <c:f>'JA_NEIN SCH_D'!$I$11:$I$24</c:f>
              <c:numCache>
                <c:ptCount val="14"/>
              </c:numCache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auto val="1"/>
        <c:lblOffset val="100"/>
        <c:noMultiLvlLbl val="0"/>
      </c:catAx>
      <c:valAx>
        <c:axId val="51959797"/>
        <c:scaling>
          <c:orientation val="minMax"/>
        </c:scaling>
        <c:axPos val="l"/>
        <c:delete val="1"/>
        <c:majorTickMark val="out"/>
        <c:minorTickMark val="none"/>
        <c:tickLblPos val="nextTo"/>
        <c:crossAx val="28142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555"/>
          <c:y val="0.09375"/>
          <c:w val="0.42675"/>
          <c:h val="0.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Eidgenössische Volksabstimmung vom 5. Juni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25"/>
          <c:w val="0.92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Brief_Urne!$B$10</c:f>
              <c:strCache>
                <c:ptCount val="1"/>
                <c:pt idx="0">
                  <c:v>Brief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Brief_Urne!$A$11:$A$23</c:f>
              <c:strCache>
                <c:ptCount val="13"/>
                <c:pt idx="0">
                  <c:v>Beckenried</c:v>
                </c:pt>
                <c:pt idx="1">
                  <c:v>Buochs</c:v>
                </c:pt>
                <c:pt idx="2">
                  <c:v>Dallenwil</c:v>
                </c:pt>
                <c:pt idx="3">
                  <c:v>Emmetten</c:v>
                </c:pt>
                <c:pt idx="4">
                  <c:v>Ennetbürgen</c:v>
                </c:pt>
                <c:pt idx="5">
                  <c:v>Ennetmoos</c:v>
                </c:pt>
                <c:pt idx="6">
                  <c:v>Hergiswil</c:v>
                </c:pt>
                <c:pt idx="7">
                  <c:v>Oberdorf</c:v>
                </c:pt>
                <c:pt idx="8">
                  <c:v>Stans</c:v>
                </c:pt>
                <c:pt idx="9">
                  <c:v>Stansstad</c:v>
                </c:pt>
                <c:pt idx="10">
                  <c:v>Wolfenschiessen</c:v>
                </c:pt>
                <c:pt idx="12">
                  <c:v>TOTAL</c:v>
                </c:pt>
              </c:strCache>
            </c:strRef>
          </c:cat>
          <c:val>
            <c:numRef>
              <c:f>Brief_Urne!$B$11:$B$23</c:f>
              <c:numCache>
                <c:ptCount val="13"/>
                <c:pt idx="0">
                  <c:v>84.44</c:v>
                </c:pt>
                <c:pt idx="1">
                  <c:v>91.47</c:v>
                </c:pt>
                <c:pt idx="2">
                  <c:v>92.01</c:v>
                </c:pt>
                <c:pt idx="3">
                  <c:v>89</c:v>
                </c:pt>
                <c:pt idx="4">
                  <c:v>89.83</c:v>
                </c:pt>
                <c:pt idx="5">
                  <c:v>88.83</c:v>
                </c:pt>
                <c:pt idx="6">
                  <c:v>93.78</c:v>
                </c:pt>
                <c:pt idx="7">
                  <c:v>88.16</c:v>
                </c:pt>
                <c:pt idx="8">
                  <c:v>93.89</c:v>
                </c:pt>
                <c:pt idx="9">
                  <c:v>90.3</c:v>
                </c:pt>
                <c:pt idx="10">
                  <c:v>81.09</c:v>
                </c:pt>
                <c:pt idx="12">
                  <c:v>89.68</c:v>
                </c:pt>
              </c:numCache>
            </c:numRef>
          </c:val>
        </c:ser>
        <c:ser>
          <c:idx val="1"/>
          <c:order val="1"/>
          <c:tx>
            <c:strRef>
              <c:f>Brief_Urne!$C$10</c:f>
              <c:strCache>
                <c:ptCount val="1"/>
                <c:pt idx="0">
                  <c:v>Urne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Brief_Urne!$A$11:$A$23</c:f>
              <c:strCache>
                <c:ptCount val="13"/>
                <c:pt idx="0">
                  <c:v>Beckenried</c:v>
                </c:pt>
                <c:pt idx="1">
                  <c:v>Buochs</c:v>
                </c:pt>
                <c:pt idx="2">
                  <c:v>Dallenwil</c:v>
                </c:pt>
                <c:pt idx="3">
                  <c:v>Emmetten</c:v>
                </c:pt>
                <c:pt idx="4">
                  <c:v>Ennetbürgen</c:v>
                </c:pt>
                <c:pt idx="5">
                  <c:v>Ennetmoos</c:v>
                </c:pt>
                <c:pt idx="6">
                  <c:v>Hergiswil</c:v>
                </c:pt>
                <c:pt idx="7">
                  <c:v>Oberdorf</c:v>
                </c:pt>
                <c:pt idx="8">
                  <c:v>Stans</c:v>
                </c:pt>
                <c:pt idx="9">
                  <c:v>Stansstad</c:v>
                </c:pt>
                <c:pt idx="10">
                  <c:v>Wolfenschiessen</c:v>
                </c:pt>
                <c:pt idx="12">
                  <c:v>TOTAL</c:v>
                </c:pt>
              </c:strCache>
            </c:strRef>
          </c:cat>
          <c:val>
            <c:numRef>
              <c:f>Brief_Urne!$C$11:$C$23</c:f>
              <c:numCache>
                <c:ptCount val="13"/>
                <c:pt idx="0">
                  <c:v>15.560000000000002</c:v>
                </c:pt>
                <c:pt idx="1">
                  <c:v>8.530000000000001</c:v>
                </c:pt>
                <c:pt idx="2">
                  <c:v>7.989999999999995</c:v>
                </c:pt>
                <c:pt idx="3">
                  <c:v>11</c:v>
                </c:pt>
                <c:pt idx="4">
                  <c:v>10.170000000000002</c:v>
                </c:pt>
                <c:pt idx="5">
                  <c:v>11.170000000000002</c:v>
                </c:pt>
                <c:pt idx="6">
                  <c:v>6.219999999999999</c:v>
                </c:pt>
                <c:pt idx="7">
                  <c:v>11.840000000000003</c:v>
                </c:pt>
                <c:pt idx="8">
                  <c:v>6.109999999999999</c:v>
                </c:pt>
                <c:pt idx="9">
                  <c:v>9.700000000000003</c:v>
                </c:pt>
                <c:pt idx="10">
                  <c:v>18.909999999999997</c:v>
                </c:pt>
                <c:pt idx="12">
                  <c:v>10.319999999999993</c:v>
                </c:pt>
              </c:numCache>
            </c:numRef>
          </c:val>
        </c:ser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3999"/>
        <c:crosses val="autoZero"/>
        <c:auto val="1"/>
        <c:lblOffset val="100"/>
        <c:noMultiLvlLbl val="0"/>
      </c:catAx>
      <c:valAx>
        <c:axId val="47993999"/>
        <c:scaling>
          <c:orientation val="minMax"/>
        </c:scaling>
        <c:axPos val="l"/>
        <c:delete val="1"/>
        <c:majorTickMark val="out"/>
        <c:minorTickMark val="none"/>
        <c:tickLblPos val="nextTo"/>
        <c:crossAx val="64984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"/>
          <c:y val="0.036"/>
          <c:w val="0.19675"/>
          <c:h val="0.0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0.58925</cdr:y>
    </cdr:from>
    <cdr:to>
      <cdr:x>0.951</cdr:x>
      <cdr:y>0.65775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3371850"/>
          <a:ext cx="1247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JA/Nein in 
Prozenten</a:t>
          </a:r>
        </a:p>
      </cdr:txBody>
    </cdr:sp>
  </cdr:relSizeAnchor>
  <cdr:relSizeAnchor xmlns:cdr="http://schemas.openxmlformats.org/drawingml/2006/chartDrawing">
    <cdr:from>
      <cdr:x>0.31325</cdr:x>
      <cdr:y>0.1965</cdr:y>
    </cdr:from>
    <cdr:to>
      <cdr:x>0.419</cdr:x>
      <cdr:y>0.23975</cdr:y>
    </cdr:to>
    <cdr:sp>
      <cdr:nvSpPr>
        <cdr:cNvPr id="2" name="TextBox 2"/>
        <cdr:cNvSpPr txBox="1">
          <a:spLocks noChangeArrowheads="1"/>
        </cdr:cNvSpPr>
      </cdr:nvSpPr>
      <cdr:spPr>
        <a:xfrm>
          <a:off x="2886075" y="1123950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42.69 %</a:t>
          </a:r>
        </a:p>
      </cdr:txBody>
    </cdr:sp>
  </cdr:relSizeAnchor>
  <cdr:relSizeAnchor xmlns:cdr="http://schemas.openxmlformats.org/drawingml/2006/chartDrawing">
    <cdr:from>
      <cdr:x>0.51325</cdr:x>
      <cdr:y>0.2055</cdr:y>
    </cdr:from>
    <cdr:to>
      <cdr:x>0.62225</cdr:x>
      <cdr:y>0.23975</cdr:y>
    </cdr:to>
    <cdr:sp>
      <cdr:nvSpPr>
        <cdr:cNvPr id="3" name="TextBox 3"/>
        <cdr:cNvSpPr txBox="1">
          <a:spLocks noChangeArrowheads="1"/>
        </cdr:cNvSpPr>
      </cdr:nvSpPr>
      <cdr:spPr>
        <a:xfrm>
          <a:off x="4724400" y="11715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57.31 %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H19" sqref="H19"/>
    </sheetView>
  </sheetViews>
  <sheetFormatPr defaultColWidth="11.421875" defaultRowHeight="12.75"/>
  <cols>
    <col min="1" max="1" width="17.57421875" style="0" customWidth="1"/>
  </cols>
  <sheetData>
    <row r="1" spans="1:7" ht="15.75">
      <c r="A1" s="33" t="s">
        <v>30</v>
      </c>
      <c r="B1" s="33"/>
      <c r="C1" s="33"/>
      <c r="D1" s="33"/>
      <c r="E1" s="33"/>
      <c r="F1" s="33"/>
      <c r="G1" s="33"/>
    </row>
    <row r="3" spans="1:10" ht="1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</row>
    <row r="5" ht="13.5" thickBot="1"/>
    <row r="6" spans="2:9" ht="12.75">
      <c r="B6" s="2" t="s">
        <v>0</v>
      </c>
      <c r="C6" s="2" t="s">
        <v>1</v>
      </c>
      <c r="D6" s="3" t="s">
        <v>2</v>
      </c>
      <c r="E6" s="4"/>
      <c r="F6" s="2" t="s">
        <v>3</v>
      </c>
      <c r="G6" s="25" t="s">
        <v>4</v>
      </c>
      <c r="H6" s="25" t="s">
        <v>5</v>
      </c>
      <c r="I6" s="2" t="s">
        <v>0</v>
      </c>
    </row>
    <row r="7" spans="2:9" ht="12.75">
      <c r="B7" s="5" t="s">
        <v>6</v>
      </c>
      <c r="C7" s="5" t="s">
        <v>7</v>
      </c>
      <c r="D7" s="6" t="s">
        <v>8</v>
      </c>
      <c r="E7" s="7"/>
      <c r="F7" s="5" t="s">
        <v>9</v>
      </c>
      <c r="G7" s="8" t="s">
        <v>10</v>
      </c>
      <c r="H7" s="8" t="s">
        <v>10</v>
      </c>
      <c r="I7" s="5" t="s">
        <v>11</v>
      </c>
    </row>
    <row r="8" spans="2:9" ht="12.75">
      <c r="B8" s="5"/>
      <c r="C8" s="5"/>
      <c r="D8" s="6"/>
      <c r="E8" s="7"/>
      <c r="F8" s="5" t="s">
        <v>7</v>
      </c>
      <c r="G8" s="8"/>
      <c r="H8" s="8"/>
      <c r="I8" s="5" t="s">
        <v>12</v>
      </c>
    </row>
    <row r="9" spans="2:9" ht="12.75">
      <c r="B9" s="5"/>
      <c r="C9" s="5"/>
      <c r="D9" s="6" t="s">
        <v>13</v>
      </c>
      <c r="E9" s="5" t="s">
        <v>14</v>
      </c>
      <c r="F9" s="5"/>
      <c r="G9" s="8"/>
      <c r="H9" s="8"/>
      <c r="I9" s="5"/>
    </row>
    <row r="10" spans="2:9" ht="13.5" thickBot="1">
      <c r="B10" s="18"/>
      <c r="C10" s="18"/>
      <c r="D10" s="20"/>
      <c r="E10" s="18"/>
      <c r="F10" s="18"/>
      <c r="G10" s="22"/>
      <c r="H10" s="22"/>
      <c r="I10" s="18"/>
    </row>
    <row r="11" spans="1:9" ht="15.75">
      <c r="A11" s="9" t="s">
        <v>15</v>
      </c>
      <c r="B11" s="17">
        <v>2240</v>
      </c>
      <c r="C11" s="19">
        <v>1356</v>
      </c>
      <c r="D11" s="19">
        <v>8</v>
      </c>
      <c r="E11" s="19">
        <v>24</v>
      </c>
      <c r="F11" s="19">
        <f aca="true" t="shared" si="0" ref="F11:F21">SUM(C11-(D11+E11))</f>
        <v>1324</v>
      </c>
      <c r="G11" s="21">
        <v>496</v>
      </c>
      <c r="H11" s="23">
        <f>SUM(F11-G11)</f>
        <v>828</v>
      </c>
      <c r="I11" s="24">
        <f aca="true" t="shared" si="1" ref="I11:I21">C11/B11</f>
        <v>0.6053571428571428</v>
      </c>
    </row>
    <row r="12" spans="1:9" ht="15.75">
      <c r="A12" s="9" t="s">
        <v>16</v>
      </c>
      <c r="B12" s="10">
        <v>3711</v>
      </c>
      <c r="C12" s="10">
        <v>2252</v>
      </c>
      <c r="D12" s="9">
        <v>26</v>
      </c>
      <c r="E12" s="9">
        <v>26</v>
      </c>
      <c r="F12" s="9">
        <f t="shared" si="0"/>
        <v>2200</v>
      </c>
      <c r="G12" s="11">
        <v>971</v>
      </c>
      <c r="H12" s="13">
        <f aca="true" t="shared" si="2" ref="H12:H21">SUM(F12-G12)</f>
        <v>1229</v>
      </c>
      <c r="I12" s="12">
        <f t="shared" si="1"/>
        <v>0.6068445163028833</v>
      </c>
    </row>
    <row r="13" spans="1:9" ht="15.75">
      <c r="A13" s="9" t="s">
        <v>17</v>
      </c>
      <c r="B13" s="10">
        <v>1228</v>
      </c>
      <c r="C13" s="9">
        <v>814</v>
      </c>
      <c r="D13" s="9">
        <v>12</v>
      </c>
      <c r="E13" s="9">
        <v>8</v>
      </c>
      <c r="F13" s="9">
        <f t="shared" si="0"/>
        <v>794</v>
      </c>
      <c r="G13" s="11">
        <v>234</v>
      </c>
      <c r="H13" s="13">
        <f t="shared" si="2"/>
        <v>560</v>
      </c>
      <c r="I13" s="12">
        <f t="shared" si="1"/>
        <v>0.6628664495114006</v>
      </c>
    </row>
    <row r="14" spans="1:9" ht="15.75">
      <c r="A14" s="9" t="s">
        <v>18</v>
      </c>
      <c r="B14" s="9">
        <v>841</v>
      </c>
      <c r="C14" s="9">
        <v>491</v>
      </c>
      <c r="D14" s="9">
        <v>3</v>
      </c>
      <c r="E14" s="9">
        <v>15</v>
      </c>
      <c r="F14" s="9">
        <f t="shared" si="0"/>
        <v>473</v>
      </c>
      <c r="G14" s="11">
        <v>161</v>
      </c>
      <c r="H14" s="13">
        <f t="shared" si="2"/>
        <v>312</v>
      </c>
      <c r="I14" s="12">
        <f t="shared" si="1"/>
        <v>0.5838287752675386</v>
      </c>
    </row>
    <row r="15" spans="1:9" ht="15.75">
      <c r="A15" s="9" t="s">
        <v>19</v>
      </c>
      <c r="B15" s="10">
        <v>3101</v>
      </c>
      <c r="C15" s="10">
        <v>1966</v>
      </c>
      <c r="D15" s="9">
        <v>14</v>
      </c>
      <c r="E15" s="9">
        <v>21</v>
      </c>
      <c r="F15" s="9">
        <f t="shared" si="0"/>
        <v>1931</v>
      </c>
      <c r="G15" s="11">
        <v>822</v>
      </c>
      <c r="H15" s="13">
        <f t="shared" si="2"/>
        <v>1109</v>
      </c>
      <c r="I15" s="12">
        <f t="shared" si="1"/>
        <v>0.6339890357949048</v>
      </c>
    </row>
    <row r="16" spans="1:9" ht="15.75">
      <c r="A16" s="9" t="s">
        <v>20</v>
      </c>
      <c r="B16" s="10">
        <v>1408</v>
      </c>
      <c r="C16" s="9">
        <v>824</v>
      </c>
      <c r="D16" s="9">
        <v>7</v>
      </c>
      <c r="E16" s="9">
        <v>10</v>
      </c>
      <c r="F16" s="9">
        <f t="shared" si="0"/>
        <v>807</v>
      </c>
      <c r="G16" s="11">
        <v>287</v>
      </c>
      <c r="H16" s="13">
        <f t="shared" si="2"/>
        <v>520</v>
      </c>
      <c r="I16" s="12">
        <f t="shared" si="1"/>
        <v>0.5852272727272727</v>
      </c>
    </row>
    <row r="17" spans="1:9" ht="15.75">
      <c r="A17" s="9" t="s">
        <v>21</v>
      </c>
      <c r="B17" s="10">
        <v>4005</v>
      </c>
      <c r="C17" s="10">
        <v>2410</v>
      </c>
      <c r="D17" s="9">
        <v>22</v>
      </c>
      <c r="E17" s="9">
        <v>44</v>
      </c>
      <c r="F17" s="9">
        <f t="shared" si="0"/>
        <v>2344</v>
      </c>
      <c r="G17" s="11">
        <v>1081</v>
      </c>
      <c r="H17" s="13">
        <f t="shared" si="2"/>
        <v>1263</v>
      </c>
      <c r="I17" s="12">
        <f>C17/B17</f>
        <v>0.6017478152309613</v>
      </c>
    </row>
    <row r="18" spans="1:9" ht="15.75">
      <c r="A18" s="9" t="s">
        <v>22</v>
      </c>
      <c r="B18" s="10">
        <v>2136</v>
      </c>
      <c r="C18" s="10">
        <v>1326</v>
      </c>
      <c r="D18" s="9">
        <v>7</v>
      </c>
      <c r="E18" s="9">
        <v>27</v>
      </c>
      <c r="F18" s="9">
        <f t="shared" si="0"/>
        <v>1292</v>
      </c>
      <c r="G18" s="11">
        <v>469</v>
      </c>
      <c r="H18" s="13">
        <f t="shared" si="2"/>
        <v>823</v>
      </c>
      <c r="I18" s="12">
        <f>C18/B18</f>
        <v>0.6207865168539326</v>
      </c>
    </row>
    <row r="19" spans="1:9" ht="15.75">
      <c r="A19" s="9" t="s">
        <v>23</v>
      </c>
      <c r="B19" s="10">
        <v>5327</v>
      </c>
      <c r="C19" s="10">
        <v>3294</v>
      </c>
      <c r="D19" s="9">
        <v>34</v>
      </c>
      <c r="E19" s="9">
        <v>60</v>
      </c>
      <c r="F19" s="9">
        <f t="shared" si="0"/>
        <v>3200</v>
      </c>
      <c r="G19" s="13">
        <v>1663</v>
      </c>
      <c r="H19" s="13">
        <f t="shared" si="2"/>
        <v>1537</v>
      </c>
      <c r="I19" s="12">
        <f>C19/B19</f>
        <v>0.618359301670734</v>
      </c>
    </row>
    <row r="20" spans="1:9" ht="15.75">
      <c r="A20" s="9" t="s">
        <v>24</v>
      </c>
      <c r="B20" s="10">
        <v>3368</v>
      </c>
      <c r="C20" s="10">
        <v>2032</v>
      </c>
      <c r="D20" s="9">
        <v>16</v>
      </c>
      <c r="E20" s="9">
        <v>31</v>
      </c>
      <c r="F20" s="9">
        <f t="shared" si="0"/>
        <v>1985</v>
      </c>
      <c r="G20" s="11">
        <v>934</v>
      </c>
      <c r="H20" s="13">
        <f t="shared" si="2"/>
        <v>1051</v>
      </c>
      <c r="I20" s="12">
        <f t="shared" si="1"/>
        <v>0.6033254156769596</v>
      </c>
    </row>
    <row r="21" spans="1:9" ht="15.75">
      <c r="A21" s="9" t="s">
        <v>25</v>
      </c>
      <c r="B21" s="10">
        <v>1399</v>
      </c>
      <c r="C21" s="9">
        <v>841</v>
      </c>
      <c r="D21" s="9">
        <v>8</v>
      </c>
      <c r="E21" s="9">
        <v>7</v>
      </c>
      <c r="F21" s="9">
        <f t="shared" si="0"/>
        <v>826</v>
      </c>
      <c r="G21" s="11">
        <v>214</v>
      </c>
      <c r="H21" s="13">
        <f t="shared" si="2"/>
        <v>612</v>
      </c>
      <c r="I21" s="12">
        <f t="shared" si="1"/>
        <v>0.6011436740528949</v>
      </c>
    </row>
    <row r="22" spans="1:9" ht="15.75">
      <c r="A22" s="14"/>
      <c r="B22" s="14"/>
      <c r="C22" s="14"/>
      <c r="D22" s="14"/>
      <c r="E22" s="14"/>
      <c r="F22" s="14"/>
      <c r="G22" s="1"/>
      <c r="H22" s="13"/>
      <c r="I22" s="14"/>
    </row>
    <row r="23" spans="1:9" ht="15.75">
      <c r="A23" s="9" t="s">
        <v>26</v>
      </c>
      <c r="B23" s="10">
        <f aca="true" t="shared" si="3" ref="B23:H23">SUM(B11:B21)</f>
        <v>28764</v>
      </c>
      <c r="C23" s="10">
        <f t="shared" si="3"/>
        <v>17606</v>
      </c>
      <c r="D23" s="9">
        <f t="shared" si="3"/>
        <v>157</v>
      </c>
      <c r="E23" s="9">
        <f t="shared" si="3"/>
        <v>273</v>
      </c>
      <c r="F23" s="10">
        <f t="shared" si="3"/>
        <v>17176</v>
      </c>
      <c r="G23" s="13">
        <f t="shared" si="3"/>
        <v>7332</v>
      </c>
      <c r="H23" s="13">
        <f t="shared" si="3"/>
        <v>9844</v>
      </c>
      <c r="I23" s="12">
        <f>C23/B23</f>
        <v>0.6120845501321096</v>
      </c>
    </row>
    <row r="24" spans="1:9" ht="15.75">
      <c r="A24" s="14"/>
      <c r="B24" s="14"/>
      <c r="C24" s="14"/>
      <c r="D24" s="14"/>
      <c r="E24" s="14"/>
      <c r="F24" s="15" t="s">
        <v>27</v>
      </c>
      <c r="G24" s="16">
        <f>100/F23*G23</f>
        <v>42.687470889613415</v>
      </c>
      <c r="H24" s="16">
        <f>100/F23*H23</f>
        <v>57.31252911038659</v>
      </c>
      <c r="I24" s="14"/>
    </row>
  </sheetData>
  <mergeCells count="2">
    <mergeCell ref="A3:J3"/>
    <mergeCell ref="A1:G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F6" sqref="F6:I24"/>
    </sheetView>
  </sheetViews>
  <sheetFormatPr defaultColWidth="11.421875" defaultRowHeight="12.75"/>
  <cols>
    <col min="1" max="1" width="17.57421875" style="0" customWidth="1"/>
    <col min="6" max="6" width="22.00390625" style="0" customWidth="1"/>
  </cols>
  <sheetData>
    <row r="1" spans="1:7" ht="15.75">
      <c r="A1" s="33" t="s">
        <v>30</v>
      </c>
      <c r="B1" s="33"/>
      <c r="C1" s="33"/>
      <c r="D1" s="33"/>
      <c r="E1" s="33"/>
      <c r="F1" s="33"/>
      <c r="G1" s="33"/>
    </row>
    <row r="3" spans="1:10" ht="1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</row>
    <row r="5" ht="13.5" thickBot="1"/>
    <row r="6" spans="7:9" ht="12.75">
      <c r="G6" s="25" t="s">
        <v>4</v>
      </c>
      <c r="H6" s="25" t="s">
        <v>5</v>
      </c>
      <c r="I6" s="2"/>
    </row>
    <row r="7" spans="7:9" ht="12.75">
      <c r="G7" s="8" t="s">
        <v>10</v>
      </c>
      <c r="H7" s="8" t="s">
        <v>10</v>
      </c>
      <c r="I7" s="5"/>
    </row>
    <row r="8" spans="7:9" ht="12.75">
      <c r="G8" s="8"/>
      <c r="H8" s="8"/>
      <c r="I8" s="5"/>
    </row>
    <row r="9" spans="7:9" ht="12.75">
      <c r="G9" s="8"/>
      <c r="H9" s="8"/>
      <c r="I9" s="5"/>
    </row>
    <row r="10" spans="7:9" ht="13.5" thickBot="1">
      <c r="G10" s="22"/>
      <c r="H10" s="22"/>
      <c r="I10" s="18"/>
    </row>
    <row r="11" spans="6:9" ht="15.75">
      <c r="F11" s="9" t="s">
        <v>15</v>
      </c>
      <c r="G11" s="21">
        <v>496</v>
      </c>
      <c r="H11" s="23">
        <v>828</v>
      </c>
      <c r="I11" s="24"/>
    </row>
    <row r="12" spans="6:9" ht="15.75">
      <c r="F12" s="9" t="s">
        <v>16</v>
      </c>
      <c r="G12" s="11">
        <v>971</v>
      </c>
      <c r="H12" s="13">
        <v>1229</v>
      </c>
      <c r="I12" s="12"/>
    </row>
    <row r="13" spans="6:9" ht="15.75">
      <c r="F13" s="9" t="s">
        <v>17</v>
      </c>
      <c r="G13" s="11">
        <v>234</v>
      </c>
      <c r="H13" s="13">
        <v>560</v>
      </c>
      <c r="I13" s="12"/>
    </row>
    <row r="14" spans="6:9" ht="15.75">
      <c r="F14" s="9" t="s">
        <v>18</v>
      </c>
      <c r="G14" s="11">
        <v>161</v>
      </c>
      <c r="H14" s="13">
        <v>312</v>
      </c>
      <c r="I14" s="12"/>
    </row>
    <row r="15" spans="6:9" ht="15.75">
      <c r="F15" s="9" t="s">
        <v>19</v>
      </c>
      <c r="G15" s="11">
        <v>822</v>
      </c>
      <c r="H15" s="13">
        <v>1109</v>
      </c>
      <c r="I15" s="12"/>
    </row>
    <row r="16" spans="6:9" ht="15.75">
      <c r="F16" s="9" t="s">
        <v>20</v>
      </c>
      <c r="G16" s="11">
        <v>287</v>
      </c>
      <c r="H16" s="13">
        <v>520</v>
      </c>
      <c r="I16" s="12"/>
    </row>
    <row r="17" spans="6:9" ht="15.75">
      <c r="F17" s="9" t="s">
        <v>21</v>
      </c>
      <c r="G17" s="11">
        <v>1081</v>
      </c>
      <c r="H17" s="13">
        <v>1263</v>
      </c>
      <c r="I17" s="12"/>
    </row>
    <row r="18" spans="6:9" ht="16.5" thickBot="1">
      <c r="F18" s="9" t="s">
        <v>22</v>
      </c>
      <c r="G18" s="11">
        <v>469</v>
      </c>
      <c r="H18" s="13">
        <v>823</v>
      </c>
      <c r="I18" s="12"/>
    </row>
    <row r="19" spans="6:16" ht="15.75">
      <c r="F19" s="9" t="s">
        <v>23</v>
      </c>
      <c r="G19" s="13">
        <v>1663</v>
      </c>
      <c r="H19" s="13">
        <v>1537</v>
      </c>
      <c r="I19" s="12"/>
      <c r="L19" s="2"/>
      <c r="M19" s="2"/>
      <c r="N19" s="3"/>
      <c r="O19" s="4"/>
      <c r="P19" s="2"/>
    </row>
    <row r="20" spans="6:16" ht="15.75">
      <c r="F20" s="9" t="s">
        <v>24</v>
      </c>
      <c r="G20" s="11">
        <v>934</v>
      </c>
      <c r="H20" s="13">
        <v>1051</v>
      </c>
      <c r="I20" s="12"/>
      <c r="L20" s="5"/>
      <c r="M20" s="5"/>
      <c r="N20" s="6"/>
      <c r="O20" s="7"/>
      <c r="P20" s="5"/>
    </row>
    <row r="21" spans="6:16" ht="15.75">
      <c r="F21" s="9" t="s">
        <v>25</v>
      </c>
      <c r="G21" s="11">
        <v>214</v>
      </c>
      <c r="H21" s="13">
        <v>612</v>
      </c>
      <c r="I21" s="12"/>
      <c r="L21" s="5"/>
      <c r="M21" s="5"/>
      <c r="N21" s="6"/>
      <c r="O21" s="7"/>
      <c r="P21" s="5"/>
    </row>
    <row r="22" spans="6:16" ht="15.75">
      <c r="F22" s="14"/>
      <c r="G22" s="1"/>
      <c r="H22" s="13"/>
      <c r="I22" s="14"/>
      <c r="L22" s="5"/>
      <c r="M22" s="5"/>
      <c r="N22" s="6"/>
      <c r="O22" s="5"/>
      <c r="P22" s="5"/>
    </row>
    <row r="23" spans="6:16" ht="16.5" thickBot="1">
      <c r="F23" s="9" t="s">
        <v>26</v>
      </c>
      <c r="G23" s="13">
        <f>SUM(G11:G21)</f>
        <v>7332</v>
      </c>
      <c r="H23" s="13">
        <v>8307</v>
      </c>
      <c r="I23" s="12"/>
      <c r="L23" s="18"/>
      <c r="M23" s="18"/>
      <c r="N23" s="20"/>
      <c r="O23" s="18"/>
      <c r="P23" s="18"/>
    </row>
    <row r="24" spans="1:16" ht="15.75">
      <c r="A24" s="14"/>
      <c r="G24" s="16">
        <v>42.69</v>
      </c>
      <c r="H24" s="16">
        <v>57.31</v>
      </c>
      <c r="I24" s="14"/>
      <c r="L24" s="17"/>
      <c r="M24" s="19"/>
      <c r="N24" s="19"/>
      <c r="O24" s="19"/>
      <c r="P24" s="19"/>
    </row>
    <row r="25" spans="12:16" ht="15">
      <c r="L25" s="10"/>
      <c r="M25" s="10"/>
      <c r="N25" s="9"/>
      <c r="O25" s="9"/>
      <c r="P25" s="9"/>
    </row>
    <row r="26" spans="12:16" ht="15">
      <c r="L26" s="10"/>
      <c r="M26" s="9"/>
      <c r="N26" s="9"/>
      <c r="O26" s="9"/>
      <c r="P26" s="9"/>
    </row>
    <row r="27" spans="12:16" ht="15">
      <c r="L27" s="9"/>
      <c r="M27" s="9"/>
      <c r="N27" s="9"/>
      <c r="O27" s="9"/>
      <c r="P27" s="9"/>
    </row>
    <row r="28" spans="12:16" ht="15">
      <c r="L28" s="10"/>
      <c r="M28" s="10"/>
      <c r="N28" s="9"/>
      <c r="O28" s="9"/>
      <c r="P28" s="9"/>
    </row>
    <row r="29" spans="12:16" ht="15">
      <c r="L29" s="10"/>
      <c r="M29" s="9"/>
      <c r="N29" s="9"/>
      <c r="O29" s="9"/>
      <c r="P29" s="9"/>
    </row>
    <row r="30" spans="12:16" ht="15">
      <c r="L30" s="10"/>
      <c r="M30" s="10"/>
      <c r="N30" s="9"/>
      <c r="O30" s="9"/>
      <c r="P30" s="9"/>
    </row>
    <row r="31" spans="12:16" ht="15">
      <c r="L31" s="10"/>
      <c r="M31" s="10"/>
      <c r="N31" s="9"/>
      <c r="O31" s="9"/>
      <c r="P31" s="9"/>
    </row>
    <row r="32" spans="12:16" ht="15">
      <c r="L32" s="10"/>
      <c r="M32" s="10"/>
      <c r="N32" s="9"/>
      <c r="O32" s="9"/>
      <c r="P32" s="9"/>
    </row>
    <row r="33" spans="12:16" ht="15">
      <c r="L33" s="10"/>
      <c r="M33" s="10"/>
      <c r="N33" s="9"/>
      <c r="O33" s="9"/>
      <c r="P33" s="9"/>
    </row>
    <row r="34" spans="12:16" ht="15">
      <c r="L34" s="10"/>
      <c r="M34" s="9"/>
      <c r="N34" s="9"/>
      <c r="O34" s="9"/>
      <c r="P34" s="9"/>
    </row>
    <row r="35" spans="12:16" ht="15">
      <c r="L35" s="14"/>
      <c r="M35" s="14"/>
      <c r="N35" s="14"/>
      <c r="O35" s="14"/>
      <c r="P35" s="14"/>
    </row>
    <row r="36" spans="12:16" ht="15">
      <c r="L36" s="10"/>
      <c r="M36" s="10"/>
      <c r="N36" s="9"/>
      <c r="O36" s="9"/>
      <c r="P36" s="10"/>
    </row>
    <row r="37" spans="12:16" ht="15">
      <c r="L37" s="14"/>
      <c r="M37" s="14"/>
      <c r="N37" s="14"/>
      <c r="O37" s="14"/>
      <c r="P37" s="15"/>
    </row>
  </sheetData>
  <mergeCells count="2">
    <mergeCell ref="A3:J3"/>
    <mergeCell ref="A1:G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9" sqref="H19"/>
    </sheetView>
  </sheetViews>
  <sheetFormatPr defaultColWidth="11.421875" defaultRowHeight="12.75"/>
  <cols>
    <col min="1" max="1" width="17.57421875" style="0" customWidth="1"/>
  </cols>
  <sheetData>
    <row r="1" spans="1:7" ht="15.75">
      <c r="A1" s="33" t="s">
        <v>30</v>
      </c>
      <c r="B1" s="33"/>
      <c r="C1" s="33"/>
      <c r="D1" s="33"/>
      <c r="E1" s="33"/>
      <c r="F1" s="33"/>
      <c r="G1" s="33"/>
    </row>
    <row r="3" spans="1:10" ht="1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</row>
    <row r="4" ht="13.5" thickBot="1"/>
    <row r="5" spans="2:9" ht="12.75">
      <c r="B5" s="2" t="s">
        <v>0</v>
      </c>
      <c r="C5" s="2" t="s">
        <v>1</v>
      </c>
      <c r="D5" s="3" t="s">
        <v>2</v>
      </c>
      <c r="E5" s="4"/>
      <c r="F5" s="2" t="s">
        <v>3</v>
      </c>
      <c r="G5" s="25" t="s">
        <v>4</v>
      </c>
      <c r="H5" s="25" t="s">
        <v>5</v>
      </c>
      <c r="I5" s="26" t="s">
        <v>0</v>
      </c>
    </row>
    <row r="6" spans="2:9" ht="12.75">
      <c r="B6" s="5" t="s">
        <v>6</v>
      </c>
      <c r="C6" s="5" t="s">
        <v>7</v>
      </c>
      <c r="D6" s="6" t="s">
        <v>8</v>
      </c>
      <c r="E6" s="7"/>
      <c r="F6" s="5" t="s">
        <v>9</v>
      </c>
      <c r="G6" s="27" t="s">
        <v>10</v>
      </c>
      <c r="H6" s="27" t="s">
        <v>10</v>
      </c>
      <c r="I6" s="28" t="s">
        <v>11</v>
      </c>
    </row>
    <row r="7" spans="2:9" ht="12.75">
      <c r="B7" s="5"/>
      <c r="C7" s="5"/>
      <c r="D7" s="6"/>
      <c r="E7" s="7"/>
      <c r="F7" s="5" t="s">
        <v>7</v>
      </c>
      <c r="G7" s="27"/>
      <c r="H7" s="27"/>
      <c r="I7" s="28" t="s">
        <v>12</v>
      </c>
    </row>
    <row r="8" spans="2:9" ht="12.75">
      <c r="B8" s="5"/>
      <c r="C8" s="5"/>
      <c r="D8" s="6" t="s">
        <v>13</v>
      </c>
      <c r="E8" s="5" t="s">
        <v>14</v>
      </c>
      <c r="F8" s="5"/>
      <c r="G8" s="27"/>
      <c r="H8" s="27"/>
      <c r="I8" s="28"/>
    </row>
    <row r="9" spans="2:9" ht="13.5" thickBot="1">
      <c r="B9" s="18"/>
      <c r="C9" s="18"/>
      <c r="D9" s="20"/>
      <c r="E9" s="18"/>
      <c r="F9" s="18"/>
      <c r="G9" s="29"/>
      <c r="H9" s="29"/>
      <c r="I9" s="30"/>
    </row>
    <row r="10" spans="1:9" ht="15.75">
      <c r="A10" s="9" t="s">
        <v>15</v>
      </c>
      <c r="B10" s="17">
        <v>2240</v>
      </c>
      <c r="C10" s="19">
        <v>1349</v>
      </c>
      <c r="D10" s="19">
        <v>15</v>
      </c>
      <c r="E10" s="19">
        <v>24</v>
      </c>
      <c r="F10" s="19">
        <f>C10-(D10+E10)</f>
        <v>1310</v>
      </c>
      <c r="G10" s="21">
        <v>649</v>
      </c>
      <c r="H10" s="21">
        <f aca="true" t="shared" si="0" ref="H10:H22">SUM(F10-G10)</f>
        <v>661</v>
      </c>
      <c r="I10" s="24">
        <f aca="true" t="shared" si="1" ref="I10:I20">C10/B10</f>
        <v>0.6022321428571429</v>
      </c>
    </row>
    <row r="11" spans="1:9" ht="15.75">
      <c r="A11" s="9" t="s">
        <v>16</v>
      </c>
      <c r="B11" s="10">
        <v>3711</v>
      </c>
      <c r="C11" s="10">
        <v>2250</v>
      </c>
      <c r="D11" s="9">
        <v>32</v>
      </c>
      <c r="E11" s="9">
        <v>26</v>
      </c>
      <c r="F11" s="9">
        <f aca="true" t="shared" si="2" ref="F11:F22">C11-(D11+E11)</f>
        <v>2192</v>
      </c>
      <c r="G11" s="11">
        <v>1223</v>
      </c>
      <c r="H11" s="11">
        <f t="shared" si="0"/>
        <v>969</v>
      </c>
      <c r="I11" s="12">
        <f t="shared" si="1"/>
        <v>0.6063055780113177</v>
      </c>
    </row>
    <row r="12" spans="1:9" ht="15.75">
      <c r="A12" s="9" t="s">
        <v>17</v>
      </c>
      <c r="B12" s="10">
        <v>1228</v>
      </c>
      <c r="C12" s="9">
        <v>810</v>
      </c>
      <c r="D12" s="9">
        <v>11</v>
      </c>
      <c r="E12" s="9">
        <v>8</v>
      </c>
      <c r="F12" s="9">
        <f t="shared" si="2"/>
        <v>791</v>
      </c>
      <c r="G12" s="11">
        <v>311</v>
      </c>
      <c r="H12" s="11">
        <f t="shared" si="0"/>
        <v>480</v>
      </c>
      <c r="I12" s="12">
        <f t="shared" si="1"/>
        <v>0.6596091205211726</v>
      </c>
    </row>
    <row r="13" spans="1:9" ht="15.75">
      <c r="A13" s="9" t="s">
        <v>18</v>
      </c>
      <c r="B13" s="9">
        <v>841</v>
      </c>
      <c r="C13" s="9">
        <v>489</v>
      </c>
      <c r="D13" s="9">
        <v>9</v>
      </c>
      <c r="E13" s="9">
        <v>15</v>
      </c>
      <c r="F13" s="9">
        <f t="shared" si="2"/>
        <v>465</v>
      </c>
      <c r="G13" s="11">
        <v>219</v>
      </c>
      <c r="H13" s="11">
        <f t="shared" si="0"/>
        <v>246</v>
      </c>
      <c r="I13" s="12">
        <f t="shared" si="1"/>
        <v>0.5814506539833532</v>
      </c>
    </row>
    <row r="14" spans="1:9" ht="15.75">
      <c r="A14" s="9" t="s">
        <v>19</v>
      </c>
      <c r="B14" s="10">
        <v>3101</v>
      </c>
      <c r="C14" s="10">
        <v>1967</v>
      </c>
      <c r="D14" s="9">
        <v>25</v>
      </c>
      <c r="E14" s="9">
        <v>21</v>
      </c>
      <c r="F14" s="9">
        <f t="shared" si="2"/>
        <v>1921</v>
      </c>
      <c r="G14" s="11">
        <v>1102</v>
      </c>
      <c r="H14" s="11">
        <f t="shared" si="0"/>
        <v>819</v>
      </c>
      <c r="I14" s="12">
        <f t="shared" si="1"/>
        <v>0.6343115124153499</v>
      </c>
    </row>
    <row r="15" spans="1:9" ht="15.75">
      <c r="A15" s="9" t="s">
        <v>20</v>
      </c>
      <c r="B15" s="10">
        <v>1408</v>
      </c>
      <c r="C15" s="9">
        <v>819</v>
      </c>
      <c r="D15" s="9">
        <v>8</v>
      </c>
      <c r="E15" s="9">
        <v>9</v>
      </c>
      <c r="F15" s="9">
        <f t="shared" si="2"/>
        <v>802</v>
      </c>
      <c r="G15" s="11">
        <v>413</v>
      </c>
      <c r="H15" s="11">
        <f t="shared" si="0"/>
        <v>389</v>
      </c>
      <c r="I15" s="12">
        <f t="shared" si="1"/>
        <v>0.5816761363636364</v>
      </c>
    </row>
    <row r="16" spans="1:9" ht="15.75">
      <c r="A16" s="9" t="s">
        <v>21</v>
      </c>
      <c r="B16" s="10">
        <v>4005</v>
      </c>
      <c r="C16" s="10">
        <v>2409</v>
      </c>
      <c r="D16" s="9">
        <v>29</v>
      </c>
      <c r="E16" s="9">
        <v>44</v>
      </c>
      <c r="F16" s="9">
        <f t="shared" si="2"/>
        <v>2336</v>
      </c>
      <c r="G16" s="11">
        <v>1375</v>
      </c>
      <c r="H16" s="11">
        <f t="shared" si="0"/>
        <v>961</v>
      </c>
      <c r="I16" s="12">
        <f t="shared" si="1"/>
        <v>0.601498127340824</v>
      </c>
    </row>
    <row r="17" spans="1:9" ht="15.75">
      <c r="A17" s="9" t="s">
        <v>22</v>
      </c>
      <c r="B17" s="10">
        <v>2136</v>
      </c>
      <c r="C17" s="10">
        <v>1322</v>
      </c>
      <c r="D17" s="9">
        <v>18</v>
      </c>
      <c r="E17" s="9">
        <v>27</v>
      </c>
      <c r="F17" s="9">
        <f t="shared" si="2"/>
        <v>1277</v>
      </c>
      <c r="G17" s="11">
        <v>625</v>
      </c>
      <c r="H17" s="11">
        <f t="shared" si="0"/>
        <v>652</v>
      </c>
      <c r="I17" s="12">
        <f t="shared" si="1"/>
        <v>0.6189138576779026</v>
      </c>
    </row>
    <row r="18" spans="1:9" ht="15.75">
      <c r="A18" s="9" t="s">
        <v>23</v>
      </c>
      <c r="B18" s="10">
        <v>5327</v>
      </c>
      <c r="C18" s="10">
        <v>3294</v>
      </c>
      <c r="D18" s="9">
        <v>44</v>
      </c>
      <c r="E18" s="9">
        <v>60</v>
      </c>
      <c r="F18" s="9">
        <f t="shared" si="2"/>
        <v>3190</v>
      </c>
      <c r="G18" s="11">
        <v>1987</v>
      </c>
      <c r="H18" s="11">
        <f t="shared" si="0"/>
        <v>1203</v>
      </c>
      <c r="I18" s="12">
        <f t="shared" si="1"/>
        <v>0.618359301670734</v>
      </c>
    </row>
    <row r="19" spans="1:9" ht="15.75">
      <c r="A19" s="9" t="s">
        <v>24</v>
      </c>
      <c r="B19" s="10">
        <v>3368</v>
      </c>
      <c r="C19" s="10">
        <v>2036</v>
      </c>
      <c r="D19" s="9">
        <v>31</v>
      </c>
      <c r="E19" s="9">
        <v>32</v>
      </c>
      <c r="F19" s="9">
        <f t="shared" si="2"/>
        <v>1973</v>
      </c>
      <c r="G19" s="11">
        <v>1143</v>
      </c>
      <c r="H19" s="11">
        <f t="shared" si="0"/>
        <v>830</v>
      </c>
      <c r="I19" s="12">
        <f t="shared" si="1"/>
        <v>0.6045130641330166</v>
      </c>
    </row>
    <row r="20" spans="1:9" ht="15.75">
      <c r="A20" s="9" t="s">
        <v>25</v>
      </c>
      <c r="B20" s="10">
        <v>1399</v>
      </c>
      <c r="C20" s="9">
        <v>837</v>
      </c>
      <c r="D20" s="9">
        <v>8</v>
      </c>
      <c r="E20" s="9">
        <v>7</v>
      </c>
      <c r="F20" s="9">
        <f t="shared" si="2"/>
        <v>822</v>
      </c>
      <c r="G20" s="11">
        <v>332</v>
      </c>
      <c r="H20" s="11">
        <f t="shared" si="0"/>
        <v>490</v>
      </c>
      <c r="I20" s="12">
        <f t="shared" si="1"/>
        <v>0.5982844889206577</v>
      </c>
    </row>
    <row r="21" spans="1:9" ht="15.75">
      <c r="A21" s="14"/>
      <c r="B21" s="14"/>
      <c r="C21" s="14"/>
      <c r="D21" s="14"/>
      <c r="E21" s="14"/>
      <c r="F21" s="9"/>
      <c r="G21" s="1"/>
      <c r="H21" s="11"/>
      <c r="I21" s="14"/>
    </row>
    <row r="22" spans="1:9" ht="15.75">
      <c r="A22" s="9" t="s">
        <v>26</v>
      </c>
      <c r="B22" s="10">
        <f aca="true" t="shared" si="3" ref="B22:G22">SUM(B10:B20)</f>
        <v>28764</v>
      </c>
      <c r="C22" s="10">
        <f t="shared" si="3"/>
        <v>17582</v>
      </c>
      <c r="D22" s="9">
        <f t="shared" si="3"/>
        <v>230</v>
      </c>
      <c r="E22" s="9">
        <f t="shared" si="3"/>
        <v>273</v>
      </c>
      <c r="F22" s="9">
        <f t="shared" si="2"/>
        <v>17079</v>
      </c>
      <c r="G22" s="13">
        <f t="shared" si="3"/>
        <v>9379</v>
      </c>
      <c r="H22" s="11">
        <f t="shared" si="0"/>
        <v>7700</v>
      </c>
      <c r="I22" s="12">
        <f>C22/B22</f>
        <v>0.6112501738283966</v>
      </c>
    </row>
    <row r="23" spans="1:9" ht="15.75">
      <c r="A23" s="14"/>
      <c r="B23" s="14"/>
      <c r="C23" s="14"/>
      <c r="D23" s="14"/>
      <c r="E23" s="14"/>
      <c r="F23" s="15" t="s">
        <v>27</v>
      </c>
      <c r="G23" s="16">
        <f>100/F22*G22</f>
        <v>54.9153931729024</v>
      </c>
      <c r="H23" s="16">
        <f>100/F22*H22</f>
        <v>45.08460682709761</v>
      </c>
      <c r="I23" s="14"/>
    </row>
  </sheetData>
  <mergeCells count="2">
    <mergeCell ref="A3:J3"/>
    <mergeCell ref="A1:G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0" sqref="A10:C23"/>
    </sheetView>
  </sheetViews>
  <sheetFormatPr defaultColWidth="11.421875" defaultRowHeight="12.75"/>
  <cols>
    <col min="1" max="1" width="17.57421875" style="0" customWidth="1"/>
  </cols>
  <sheetData>
    <row r="1" spans="1:7" ht="15.75">
      <c r="A1" s="33" t="s">
        <v>30</v>
      </c>
      <c r="B1" s="33"/>
      <c r="C1" s="33"/>
      <c r="D1" s="33"/>
      <c r="E1" s="33"/>
      <c r="F1" s="33"/>
      <c r="G1" s="33"/>
    </row>
    <row r="2" spans="1:7" ht="15.75">
      <c r="A2" s="1"/>
      <c r="B2" s="1"/>
      <c r="C2" s="1"/>
      <c r="D2" s="1"/>
      <c r="E2" s="1"/>
      <c r="F2" s="1"/>
      <c r="G2" s="1"/>
    </row>
    <row r="3" spans="1:2" ht="15">
      <c r="A3" s="46" t="s">
        <v>35</v>
      </c>
      <c r="B3" s="46"/>
    </row>
    <row r="4" spans="1:10" ht="15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</row>
    <row r="6" spans="2:9" ht="12.75">
      <c r="B6" s="35"/>
      <c r="C6" s="35"/>
      <c r="D6" s="35"/>
      <c r="E6" s="35"/>
      <c r="F6" s="35"/>
      <c r="G6" s="36"/>
      <c r="H6" s="36"/>
      <c r="I6" s="37"/>
    </row>
    <row r="7" spans="2:9" ht="12.75">
      <c r="B7" s="35"/>
      <c r="C7" s="35"/>
      <c r="D7" s="35"/>
      <c r="E7" s="35"/>
      <c r="F7" s="35"/>
      <c r="G7" s="36"/>
      <c r="H7" s="36"/>
      <c r="I7" s="37"/>
    </row>
    <row r="8" spans="2:9" ht="12.75">
      <c r="B8" s="35"/>
      <c r="C8" s="35"/>
      <c r="D8" s="35"/>
      <c r="E8" s="35"/>
      <c r="F8" s="35"/>
      <c r="G8" s="36"/>
      <c r="H8" s="36"/>
      <c r="I8" s="37"/>
    </row>
    <row r="9" spans="2:9" ht="12.75">
      <c r="B9" s="35"/>
      <c r="C9" s="35"/>
      <c r="D9" s="35"/>
      <c r="E9" s="35"/>
      <c r="F9" s="35"/>
      <c r="G9" s="36"/>
      <c r="H9" s="36"/>
      <c r="I9" s="37"/>
    </row>
    <row r="10" spans="2:9" ht="12.75">
      <c r="B10" s="44" t="s">
        <v>32</v>
      </c>
      <c r="C10" s="44" t="s">
        <v>33</v>
      </c>
      <c r="D10" s="35"/>
      <c r="E10" s="35"/>
      <c r="F10" s="35"/>
      <c r="G10" s="36"/>
      <c r="H10" s="36"/>
      <c r="I10" s="37"/>
    </row>
    <row r="11" spans="1:9" ht="15.75">
      <c r="A11" s="34" t="s">
        <v>15</v>
      </c>
      <c r="B11" s="45">
        <v>84.44</v>
      </c>
      <c r="C11" s="45">
        <f>SUM(100-B11)</f>
        <v>15.560000000000002</v>
      </c>
      <c r="D11" s="38"/>
      <c r="E11" s="38"/>
      <c r="F11" s="38"/>
      <c r="G11" s="39"/>
      <c r="H11" s="39"/>
      <c r="I11" s="40"/>
    </row>
    <row r="12" spans="1:9" ht="15.75">
      <c r="A12" s="34" t="s">
        <v>16</v>
      </c>
      <c r="B12" s="45">
        <v>91.47</v>
      </c>
      <c r="C12" s="45">
        <f aca="true" t="shared" si="0" ref="C12:C23">SUM(100-B12)</f>
        <v>8.530000000000001</v>
      </c>
      <c r="D12" s="38"/>
      <c r="E12" s="38"/>
      <c r="F12" s="38"/>
      <c r="G12" s="39"/>
      <c r="H12" s="39"/>
      <c r="I12" s="40"/>
    </row>
    <row r="13" spans="1:9" ht="15.75">
      <c r="A13" s="34" t="s">
        <v>17</v>
      </c>
      <c r="B13" s="45">
        <v>92.01</v>
      </c>
      <c r="C13" s="45">
        <f t="shared" si="0"/>
        <v>7.989999999999995</v>
      </c>
      <c r="D13" s="38"/>
      <c r="E13" s="38"/>
      <c r="F13" s="38"/>
      <c r="G13" s="39"/>
      <c r="H13" s="39"/>
      <c r="I13" s="40"/>
    </row>
    <row r="14" spans="1:9" ht="15.75">
      <c r="A14" s="34" t="s">
        <v>18</v>
      </c>
      <c r="B14" s="45">
        <v>89</v>
      </c>
      <c r="C14" s="45">
        <f t="shared" si="0"/>
        <v>11</v>
      </c>
      <c r="D14" s="38"/>
      <c r="E14" s="38"/>
      <c r="F14" s="38"/>
      <c r="G14" s="39"/>
      <c r="H14" s="39"/>
      <c r="I14" s="40"/>
    </row>
    <row r="15" spans="1:9" ht="15.75">
      <c r="A15" s="34" t="s">
        <v>19</v>
      </c>
      <c r="B15" s="45">
        <v>89.83</v>
      </c>
      <c r="C15" s="45">
        <f t="shared" si="0"/>
        <v>10.170000000000002</v>
      </c>
      <c r="D15" s="38"/>
      <c r="E15" s="38"/>
      <c r="F15" s="38"/>
      <c r="G15" s="39"/>
      <c r="H15" s="39"/>
      <c r="I15" s="40"/>
    </row>
    <row r="16" spans="1:9" ht="15.75">
      <c r="A16" s="34" t="s">
        <v>20</v>
      </c>
      <c r="B16" s="45">
        <v>88.83</v>
      </c>
      <c r="C16" s="45">
        <f t="shared" si="0"/>
        <v>11.170000000000002</v>
      </c>
      <c r="D16" s="38"/>
      <c r="E16" s="38"/>
      <c r="F16" s="38"/>
      <c r="G16" s="39"/>
      <c r="H16" s="39"/>
      <c r="I16" s="40"/>
    </row>
    <row r="17" spans="1:9" ht="15.75">
      <c r="A17" s="34" t="s">
        <v>21</v>
      </c>
      <c r="B17" s="45">
        <v>93.78</v>
      </c>
      <c r="C17" s="45">
        <f t="shared" si="0"/>
        <v>6.219999999999999</v>
      </c>
      <c r="D17" s="38"/>
      <c r="E17" s="38"/>
      <c r="F17" s="38"/>
      <c r="G17" s="39"/>
      <c r="H17" s="39"/>
      <c r="I17" s="40"/>
    </row>
    <row r="18" spans="1:9" ht="15.75">
      <c r="A18" s="34" t="s">
        <v>22</v>
      </c>
      <c r="B18" s="45">
        <v>88.16</v>
      </c>
      <c r="C18" s="45">
        <f t="shared" si="0"/>
        <v>11.840000000000003</v>
      </c>
      <c r="D18" s="38"/>
      <c r="E18" s="38"/>
      <c r="F18" s="38"/>
      <c r="G18" s="39"/>
      <c r="H18" s="39"/>
      <c r="I18" s="40"/>
    </row>
    <row r="19" spans="1:9" ht="15.75">
      <c r="A19" s="34" t="s">
        <v>23</v>
      </c>
      <c r="B19" s="45">
        <v>93.89</v>
      </c>
      <c r="C19" s="45">
        <f t="shared" si="0"/>
        <v>6.109999999999999</v>
      </c>
      <c r="D19" s="38"/>
      <c r="E19" s="38"/>
      <c r="F19" s="38"/>
      <c r="G19" s="39"/>
      <c r="H19" s="39"/>
      <c r="I19" s="40"/>
    </row>
    <row r="20" spans="1:9" ht="15.75">
      <c r="A20" s="34" t="s">
        <v>24</v>
      </c>
      <c r="B20" s="45">
        <v>90.3</v>
      </c>
      <c r="C20" s="45">
        <f t="shared" si="0"/>
        <v>9.700000000000003</v>
      </c>
      <c r="D20" s="38"/>
      <c r="E20" s="38"/>
      <c r="F20" s="38"/>
      <c r="G20" s="39"/>
      <c r="H20" s="39"/>
      <c r="I20" s="40"/>
    </row>
    <row r="21" spans="1:9" ht="15.75">
      <c r="A21" s="34" t="s">
        <v>25</v>
      </c>
      <c r="B21" s="45">
        <v>81.09</v>
      </c>
      <c r="C21" s="45">
        <f t="shared" si="0"/>
        <v>18.909999999999997</v>
      </c>
      <c r="D21" s="38"/>
      <c r="E21" s="38"/>
      <c r="F21" s="38"/>
      <c r="G21" s="39"/>
      <c r="H21" s="39"/>
      <c r="I21" s="40"/>
    </row>
    <row r="22" spans="1:9" ht="15.75">
      <c r="A22" s="14"/>
      <c r="B22" s="45"/>
      <c r="C22" s="45"/>
      <c r="D22" s="38"/>
      <c r="E22" s="38"/>
      <c r="F22" s="38"/>
      <c r="G22" s="39"/>
      <c r="H22" s="39"/>
      <c r="I22" s="38"/>
    </row>
    <row r="23" spans="1:9" ht="15.75">
      <c r="A23" s="34" t="s">
        <v>26</v>
      </c>
      <c r="B23" s="45">
        <v>89.68</v>
      </c>
      <c r="C23" s="45">
        <f t="shared" si="0"/>
        <v>10.319999999999993</v>
      </c>
      <c r="D23" s="38"/>
      <c r="E23" s="38"/>
      <c r="F23" s="38"/>
      <c r="G23" s="41"/>
      <c r="H23" s="39"/>
      <c r="I23" s="40"/>
    </row>
    <row r="24" spans="1:9" ht="15.75">
      <c r="A24" s="14"/>
      <c r="B24" s="38"/>
      <c r="C24" s="38"/>
      <c r="D24" s="38"/>
      <c r="E24" s="38"/>
      <c r="F24" s="42"/>
      <c r="G24" s="43"/>
      <c r="H24" s="43"/>
      <c r="I24" s="38"/>
    </row>
  </sheetData>
  <mergeCells count="3">
    <mergeCell ref="A4:J4"/>
    <mergeCell ref="A1:G1"/>
    <mergeCell ref="A3:B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Nidwalden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 Leistungs Zentrum</cp:lastModifiedBy>
  <cp:lastPrinted>2005-06-05T12:03:28Z</cp:lastPrinted>
  <dcterms:created xsi:type="dcterms:W3CDTF">2002-02-14T12:52:32Z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